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mc:AlternateContent xmlns:mc="http://schemas.openxmlformats.org/markup-compatibility/2006">
    <mc:Choice Requires="x15">
      <x15ac:absPath xmlns:x15ac="http://schemas.microsoft.com/office/spreadsheetml/2010/11/ac" url="\\LANDISK-31B092\zaisei\財政担当フォルダ（共有ＮＷ）\○財政課\公営企業関係調査・通知\31\020228_経営比較分析表のホームページ掲載について\02_掲載\"/>
    </mc:Choice>
  </mc:AlternateContent>
  <workbookProtection workbookAlgorithmName="SHA-512" workbookHashValue="CtAGyfCxFn4Nt4PEWuTlvalpuYOaa3nebViJLJ0eg4JHKM0uWe0+zJoTGk/EUmSLeZFW+Tm0ESaJWxKuU6clhA==" workbookSaltValue="PouQTb8xiSSMJFTLNTuOjA=="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<sst xmlns="http://schemas.openxmlformats.org/spreadsheetml/2006/main" count="225" uniqueCount="113">
  <si>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</si>
  <si>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</si>
  <si>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</si>
  <si>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</si>
  <si>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</si>
  <si>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</si>
  <si>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</si>
  <si>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</si>
  <si>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</si>
  <si>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</si>
  <si>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</si>
  <si>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</si>
  <si>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</si>
  <si>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</si>
  <si>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</si>
  <si>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</si>
  <si>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</si>
  <si>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</si>
  <si>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</si>
  <si>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</si>
  <si>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</si>
  <si>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</si>
  <si>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</si>
  <si>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</si>
  <si>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</si>
  <si>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</si>
  <si>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</si>
  <si>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</si>
  <si>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</si>
  <si>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</si>
  <si>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</si>
  <si>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</si>
  <si>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</si>
  <si>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</si>
  <si>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</si>
  <si>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</si>
  <si>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</si>
  <si>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</si>
  <si>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</si>
  <si>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</si>
  <si>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</si>
  <si>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</si>
  <si>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</si>
  <si>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</si>
  <si>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</si>
  <si>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</si>
  <si>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</si>
  <si>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</si>
  <si>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</si>
  <si>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</si>
  <si>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</si>
  <si>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</si>
  <si>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</si>
  <si>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</si>
  <si>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</si>
  <si>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</si>
  <si>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</si>
  <si>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</si>
  <si>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</si>
  <si>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</si>
  <si>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</si>
  <si>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</si>
  <si>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</si>
  <si>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</si>
  <si>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</si>
  <si>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</si>
  <si>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</si>
  <si>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</si>
  <si>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</si>
  <si>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</si>
  <si>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</si>
  <si>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</si>
  <si>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</si>
  <si>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</si>
  <si>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</si>
  <si>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</si>
  <si>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</si>
  <si>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</si>
  <si>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</si>
  <si>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</si>
  <si>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</si>
  <si>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</si>
  <si>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</si>
  <si>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</si>
  <si>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</si>
  <si>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</si>
  <si>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</si>
  <si>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</si>
  <si>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</si>
  <si>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</si>
  <si>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</si>
  <si>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</si>
  <si>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</si>
  <si>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</si>
  <si>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</si>
  <si>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</si>
  <si>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</si>
  <si>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美馬市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</si>
  <si>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</si>
  <si>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</si>
  <si>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</si>
  <si>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</si>
  <si>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</si>
  <si>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</si>
  <si>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</si>
  <si>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</si>
  <si>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</si>
  <si>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</si>
  <si>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</si>
  <si>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</si>
  <si>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平成29年度に簡易水道事業の上水道事業への統合があり、山間部の小規模施設のみとなったことから数値が大幅に変化している。
【収益的収支比率】【料金回収率】
過疎の進行に伴い給水世帯・給水人口が減少し料金収入は減少の一途である。山間部の施設整備では配水管延長が長くなり、整備費用も高額になるため、その財源とした企業債償還金が多くなっている。総費用の大部分を一般会計繰入金に頼っているのが現状である。
【企業債残高対給水収益比率】
有収水量の減少による水道料金の減少と、平成28年度から取り組んだ公営企業法適用事業の財源とした企業債借入により数値が悪化した。
【給水原価】
有収水量の減少と企業債償還金が増加したことにより増加している。
【施設利用率】
類似団体を上回っているが、有収率は全国平均に比べ低くなっている。これは、施設･管路の老朽化による漏水が原因と考えられる。</t>
    <rPh sb="0" eb="2">
      <t>ヘイセイ</t>
    </rPh>
    <rPh sb="4" eb="6">
      <t>ネンド</t>
    </rPh>
    <rPh sb="7" eb="9">
      <t>カンイ</t>
    </rPh>
    <rPh sb="9" eb="11">
      <t>スイドウ</t>
    </rPh>
    <rPh sb="11" eb="13">
      <t>ジギョウ</t>
    </rPh>
    <rPh sb="14" eb="17">
      <t>ジョウスイドウ</t>
    </rPh>
    <rPh sb="17" eb="19">
      <t>ジギョウ</t>
    </rPh>
    <rPh sb="21" eb="23">
      <t>トウゴウ</t>
    </rPh>
    <rPh sb="27" eb="30">
      <t>サンカンブ</t>
    </rPh>
    <rPh sb="31" eb="34">
      <t>ショウキボ</t>
    </rPh>
    <rPh sb="34" eb="36">
      <t>シセツ</t>
    </rPh>
    <rPh sb="46" eb="48">
      <t>スウチ</t>
    </rPh>
    <rPh sb="49" eb="51">
      <t>オオハバ</t>
    </rPh>
    <rPh sb="52" eb="54">
      <t>ヘンカ</t>
    </rPh>
    <rPh sb="78" eb="80">
      <t>カソ</t>
    </rPh>
    <rPh sb="81" eb="83">
      <t>シンコウ</t>
    </rPh>
    <rPh sb="84" eb="85">
      <t>トモナ</t>
    </rPh>
    <rPh sb="96" eb="98">
      <t>ゲンショウ</t>
    </rPh>
    <rPh sb="99" eb="101">
      <t>リョウキン</t>
    </rPh>
    <rPh sb="101" eb="103">
      <t>シュウニュウ</t>
    </rPh>
    <rPh sb="104" eb="106">
      <t>ゲンショウ</t>
    </rPh>
    <rPh sb="107" eb="109">
      <t>イット</t>
    </rPh>
    <rPh sb="113" eb="116">
      <t>サンカンブ</t>
    </rPh>
    <rPh sb="117" eb="119">
      <t>シセツ</t>
    </rPh>
    <rPh sb="119" eb="121">
      <t>セイビ</t>
    </rPh>
    <rPh sb="123" eb="126">
      <t>ハイスイカン</t>
    </rPh>
    <rPh sb="126" eb="128">
      <t>エンチョウ</t>
    </rPh>
    <rPh sb="129" eb="130">
      <t>ナガ</t>
    </rPh>
    <rPh sb="134" eb="136">
      <t>セイビ</t>
    </rPh>
    <rPh sb="136" eb="138">
      <t>ヒヨウ</t>
    </rPh>
    <rPh sb="139" eb="141">
      <t>コウガク</t>
    </rPh>
    <rPh sb="149" eb="151">
      <t>ザイゲン</t>
    </rPh>
    <rPh sb="154" eb="157">
      <t>キギョウサイ</t>
    </rPh>
    <rPh sb="157" eb="160">
      <t>ショウカンキン</t>
    </rPh>
    <rPh sb="161" eb="162">
      <t>オオ</t>
    </rPh>
    <rPh sb="169" eb="172">
      <t>ソウヒヨウ</t>
    </rPh>
    <rPh sb="173" eb="176">
      <t>ダイブブン</t>
    </rPh>
    <rPh sb="181" eb="184">
      <t>クリイレキン</t>
    </rPh>
    <rPh sb="185" eb="186">
      <t>タヨ</t>
    </rPh>
    <rPh sb="192" eb="194">
      <t>ゲンジョウ</t>
    </rPh>
    <rPh sb="215" eb="219">
      <t>ユウシュウスイリョウ</t>
    </rPh>
    <rPh sb="220" eb="222">
      <t>ゲンショウ</t>
    </rPh>
    <rPh sb="225" eb="227">
      <t>スイドウ</t>
    </rPh>
    <rPh sb="227" eb="229">
      <t>リョウキン</t>
    </rPh>
    <rPh sb="230" eb="232">
      <t>ゲンショウ</t>
    </rPh>
    <rPh sb="234" eb="236">
      <t>ヘイセイ</t>
    </rPh>
    <rPh sb="238" eb="240">
      <t>ネンド</t>
    </rPh>
    <rPh sb="242" eb="243">
      <t>ト</t>
    </rPh>
    <rPh sb="244" eb="245">
      <t>ク</t>
    </rPh>
    <rPh sb="247" eb="249">
      <t>コウエイ</t>
    </rPh>
    <rPh sb="249" eb="251">
      <t>キギョウ</t>
    </rPh>
    <rPh sb="251" eb="252">
      <t>ホウ</t>
    </rPh>
    <rPh sb="252" eb="254">
      <t>テキヨウ</t>
    </rPh>
    <rPh sb="254" eb="256">
      <t>ジギョウ</t>
    </rPh>
    <rPh sb="257" eb="259">
      <t>ザイゲン</t>
    </rPh>
    <rPh sb="262" eb="265">
      <t>キギョウサイ</t>
    </rPh>
    <rPh sb="265" eb="267">
      <t>カリイレ</t>
    </rPh>
    <rPh sb="270" eb="272">
      <t>スウチ</t>
    </rPh>
    <rPh sb="273" eb="275">
      <t>アッカ</t>
    </rPh>
    <rPh sb="281" eb="285">
      <t>キュウスイゲンカ</t>
    </rPh>
    <rPh sb="287" eb="291">
      <t>ユウシュウスイリョウ</t>
    </rPh>
    <rPh sb="292" eb="294">
      <t>ゲンショウ</t>
    </rPh>
    <rPh sb="295" eb="298">
      <t>キギョウサイ</t>
    </rPh>
    <rPh sb="298" eb="301">
      <t>ショウカンキン</t>
    </rPh>
    <rPh sb="302" eb="304">
      <t>ゾウカ</t>
    </rPh>
    <rPh sb="311" eb="313">
      <t>ゾウカ</t>
    </rPh>
    <phoneticPr fontId="4"/>
  </si>
  <si>
    <t>施設状況、財政状況及び補助事業を勘案し、統合事業を活用して更新事業を積極的に行ってきたが、一部に耐用年数に近づいた施設が残っている。
給水人口がどんどん減少する現状を踏まえて施設更新のあり方について検討しなければならない。</t>
    <rPh sb="83" eb="84">
      <t>フ</t>
    </rPh>
    <phoneticPr fontId="4"/>
  </si>
  <si>
    <t>当簡易水道事業は、山間部にあり管延長が長くなるため建設改良費が割高となり、その財源の大部分を占めている企業債残高が多くなっている。そのため、元利償還金が経営を圧迫している。これまでも経費削減に取り組んでいるが、一般会計からの繰入金に依存した経営となっている。
加入者は今後も減少を続ける予想になっており、今後も厳しい運営状況が続くため、料金改定の検討を行う必要がある。</t>
    <rPh sb="134" eb="136">
      <t>コンゴ</t>
    </rPh>
    <rPh sb="143" eb="145">
      <t>ヨソウ</t>
    </rPh>
    <rPh sb="176" eb="17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</si>
</sst>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formatCode="#,##0.00;&quot;△&quot;#,##0.00;&quot;-&quot;">
                  <c:v>1.44</c:v>
                </c:pt>
                <c:pt idx="3" formatCode="#,##0.00;&quot;△&quot;#,##0.00;&quot;-&quot;">
                  <c:v>0.44</c:v>
                </c:pt>
                <c:pt idx="4">
                  <c:v>0</c:v>
                </c:pt>
              </c:numCache>
            </c:numRef>
          </c:val>
          <c:extLst>
            <c:ext xmlns:c16="http://schemas.microsoft.com/office/drawing/2014/chart" uri="{C3380CC4-5D6E-409C-BE32-E72D297353CC}">
              <c16:uniqueId val="{00000000-EF9A-41DD-8C1F-4E9EA3E17113}"/>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0.98</c:v>
                </c:pt>
                <c:pt idx="1">
                  <c:v>0.76</c:v>
                </c:pt>
                <c:pt idx="2">
                  <c:v>0.8</c:v>
                </c:pt>
                <c:pt idx="3">
                  <c:v>0.56999999999999995</c:v>
                </c:pt>
                <c:pt idx="4">
                  <c:v>0.62</c:v>
                </c:pt>
              </c:numCache>
            </c:numRef>
          </c:val>
          <c:smooth val="0"/>
          <c:extLst>
            <c:ext xmlns:c16="http://schemas.microsoft.com/office/drawing/2014/chart" uri="{C3380CC4-5D6E-409C-BE32-E72D297353CC}">
              <c16:uniqueId val="{00000001-EF9A-41DD-8C1F-4E9EA3E17113}"/>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64.75</c:v>
                </c:pt>
                <c:pt idx="1">
                  <c:v>68.400000000000006</c:v>
                </c:pt>
                <c:pt idx="2">
                  <c:v>68.790000000000006</c:v>
                </c:pt>
                <c:pt idx="3">
                  <c:v>67.959999999999994</c:v>
                </c:pt>
                <c:pt idx="4">
                  <c:v>76.53</c:v>
                </c:pt>
              </c:numCache>
            </c:numRef>
          </c:val>
          <c:extLst>
            <c:ext xmlns:c16="http://schemas.microsoft.com/office/drawing/2014/chart" uri="{C3380CC4-5D6E-409C-BE32-E72D297353CC}">
              <c16:uniqueId val="{00000000-9111-493F-AF44-200ABC982A5D}"/>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58.96</c:v>
                </c:pt>
                <c:pt idx="1">
                  <c:v>58.1</c:v>
                </c:pt>
                <c:pt idx="2">
                  <c:v>56.19</c:v>
                </c:pt>
                <c:pt idx="3">
                  <c:v>47.95</c:v>
                </c:pt>
                <c:pt idx="4">
                  <c:v>48.26</c:v>
                </c:pt>
              </c:numCache>
            </c:numRef>
          </c:val>
          <c:smooth val="0"/>
          <c:extLst>
            <c:ext xmlns:c16="http://schemas.microsoft.com/office/drawing/2014/chart" uri="{C3380CC4-5D6E-409C-BE32-E72D297353CC}">
              <c16:uniqueId val="{00000001-9111-493F-AF44-200ABC982A5D}"/>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66.56</c:v>
                </c:pt>
                <c:pt idx="1">
                  <c:v>64.22</c:v>
                </c:pt>
                <c:pt idx="2">
                  <c:v>65.760000000000005</c:v>
                </c:pt>
                <c:pt idx="3">
                  <c:v>54.44</c:v>
                </c:pt>
                <c:pt idx="4">
                  <c:v>37.24</c:v>
                </c:pt>
              </c:numCache>
            </c:numRef>
          </c:val>
          <c:extLst>
            <c:ext xmlns:c16="http://schemas.microsoft.com/office/drawing/2014/chart" uri="{C3380CC4-5D6E-409C-BE32-E72D297353CC}">
              <c16:uniqueId val="{00000000-F714-45FC-87D3-016E46DCF7EF}"/>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76.69</c:v>
                </c:pt>
                <c:pt idx="2">
                  <c:v>77.180000000000007</c:v>
                </c:pt>
                <c:pt idx="3">
                  <c:v>74.900000000000006</c:v>
                </c:pt>
                <c:pt idx="4">
                  <c:v>72.72</c:v>
                </c:pt>
              </c:numCache>
            </c:numRef>
          </c:val>
          <c:smooth val="0"/>
          <c:extLst>
            <c:ext xmlns:c16="http://schemas.microsoft.com/office/drawing/2014/chart" uri="{C3380CC4-5D6E-409C-BE32-E72D297353CC}">
              <c16:uniqueId val="{00000001-F714-45FC-87D3-016E46DCF7EF}"/>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60.04</c:v>
                </c:pt>
                <c:pt idx="1">
                  <c:v>58.77</c:v>
                </c:pt>
                <c:pt idx="2">
                  <c:v>58.17</c:v>
                </c:pt>
                <c:pt idx="3">
                  <c:v>40.86</c:v>
                </c:pt>
                <c:pt idx="4">
                  <c:v>37.94</c:v>
                </c:pt>
              </c:numCache>
            </c:numRef>
          </c:val>
          <c:extLst>
            <c:ext xmlns:c16="http://schemas.microsoft.com/office/drawing/2014/chart" uri="{C3380CC4-5D6E-409C-BE32-E72D297353CC}">
              <c16:uniqueId val="{00000000-CC28-496E-9967-24E2B1439249}"/>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75.09</c:v>
                </c:pt>
                <c:pt idx="1">
                  <c:v>75.34</c:v>
                </c:pt>
                <c:pt idx="2">
                  <c:v>76.650000000000006</c:v>
                </c:pt>
                <c:pt idx="3">
                  <c:v>74.05</c:v>
                </c:pt>
                <c:pt idx="4">
                  <c:v>73.25</c:v>
                </c:pt>
              </c:numCache>
            </c:numRef>
          </c:val>
          <c:smooth val="0"/>
          <c:extLst>
            <c:ext xmlns:c16="http://schemas.microsoft.com/office/drawing/2014/chart" uri="{C3380CC4-5D6E-409C-BE32-E72D297353CC}">
              <c16:uniqueId val="{00000001-CC28-496E-9967-24E2B1439249}"/>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0C-47EE-B9F9-223DE1C4A771}"/>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0C-47EE-B9F9-223DE1C4A771}"/>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ED-4068-B0AC-0DF292539829}"/>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ED-4068-B0AC-0DF292539829}"/>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20-49A7-BA44-DC07CD2DE9E4}"/>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20-49A7-BA44-DC07CD2DE9E4}"/>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8A-4267-A53F-D0C6A0AB1B8C}"/>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8A-4267-A53F-D0C6A0AB1B8C}"/>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1321.43</c:v>
                </c:pt>
                <c:pt idx="1">
                  <c:v>1222.76</c:v>
                </c:pt>
                <c:pt idx="2">
                  <c:v>1404.84</c:v>
                </c:pt>
                <c:pt idx="3">
                  <c:v>6494.62</c:v>
                </c:pt>
                <c:pt idx="4">
                  <c:v>8701.36</c:v>
                </c:pt>
              </c:numCache>
            </c:numRef>
          </c:val>
          <c:extLst>
            <c:ext xmlns:c16="http://schemas.microsoft.com/office/drawing/2014/chart" uri="{C3380CC4-5D6E-409C-BE32-E72D297353CC}">
              <c16:uniqueId val="{00000000-D111-40C0-98AA-22B488A29B18}"/>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1228.58</c:v>
                </c:pt>
                <c:pt idx="1">
                  <c:v>1280.18</c:v>
                </c:pt>
                <c:pt idx="2">
                  <c:v>1346.23</c:v>
                </c:pt>
                <c:pt idx="3">
                  <c:v>1302.33</c:v>
                </c:pt>
                <c:pt idx="4">
                  <c:v>1274.21</c:v>
                </c:pt>
              </c:numCache>
            </c:numRef>
          </c:val>
          <c:smooth val="0"/>
          <c:extLst>
            <c:ext xmlns:c16="http://schemas.microsoft.com/office/drawing/2014/chart" uri="{C3380CC4-5D6E-409C-BE32-E72D297353CC}">
              <c16:uniqueId val="{00000001-D111-40C0-98AA-22B488A29B18}"/>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45.13</c:v>
                </c:pt>
                <c:pt idx="1">
                  <c:v>44.96</c:v>
                </c:pt>
                <c:pt idx="2">
                  <c:v>40.65</c:v>
                </c:pt>
                <c:pt idx="3">
                  <c:v>9.1</c:v>
                </c:pt>
                <c:pt idx="4">
                  <c:v>7.02</c:v>
                </c:pt>
              </c:numCache>
            </c:numRef>
          </c:val>
          <c:extLst>
            <c:ext xmlns:c16="http://schemas.microsoft.com/office/drawing/2014/chart" uri="{C3380CC4-5D6E-409C-BE32-E72D297353CC}">
              <c16:uniqueId val="{00000000-D48C-45A5-A204-AD6713D25F78}"/>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53.81</c:v>
                </c:pt>
                <c:pt idx="1">
                  <c:v>53.62</c:v>
                </c:pt>
                <c:pt idx="2">
                  <c:v>53.41</c:v>
                </c:pt>
                <c:pt idx="3">
                  <c:v>40.89</c:v>
                </c:pt>
                <c:pt idx="4">
                  <c:v>41.25</c:v>
                </c:pt>
              </c:numCache>
            </c:numRef>
          </c:val>
          <c:smooth val="0"/>
          <c:extLst>
            <c:ext xmlns:c16="http://schemas.microsoft.com/office/drawing/2014/chart" uri="{C3380CC4-5D6E-409C-BE32-E72D297353CC}">
              <c16:uniqueId val="{00000001-D48C-45A5-A204-AD6713D25F78}"/>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413.71</c:v>
                </c:pt>
                <c:pt idx="1">
                  <c:v>415.71</c:v>
                </c:pt>
                <c:pt idx="2">
                  <c:v>389.86</c:v>
                </c:pt>
                <c:pt idx="3">
                  <c:v>1292.57</c:v>
                </c:pt>
                <c:pt idx="4">
                  <c:v>1565.74</c:v>
                </c:pt>
              </c:numCache>
            </c:numRef>
          </c:val>
          <c:extLst>
            <c:ext xmlns:c16="http://schemas.microsoft.com/office/drawing/2014/chart" uri="{C3380CC4-5D6E-409C-BE32-E72D297353CC}">
              <c16:uniqueId val="{00000000-DDA5-44E3-9212-D6BA299A8E8C}"/>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284.64999999999998</c:v>
                </c:pt>
                <c:pt idx="1">
                  <c:v>287.7</c:v>
                </c:pt>
                <c:pt idx="2">
                  <c:v>277.39999999999998</c:v>
                </c:pt>
                <c:pt idx="3">
                  <c:v>383.2</c:v>
                </c:pt>
                <c:pt idx="4">
                  <c:v>383.25</c:v>
                </c:pt>
              </c:numCache>
            </c:numRef>
          </c:val>
          <c:smooth val="0"/>
          <c:extLst>
            <c:ext xmlns:c16="http://schemas.microsoft.com/office/drawing/2014/chart" uri="{C3380CC4-5D6E-409C-BE32-E72D297353CC}">
              <c16:uniqueId val="{00000001-DDA5-44E3-9212-D6BA299A8E8C}"/>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1" zoomScaleNormal="100" workbookViewId="0">
      <selection activeCell="BG34" sqref="BG3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徳島県　美馬市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29432</v>
      </c>
      <c r="AM8" s="66"/>
      <c r="AN8" s="66"/>
      <c r="AO8" s="66"/>
      <c r="AP8" s="66"/>
      <c r="AQ8" s="66"/>
      <c r="AR8" s="66"/>
      <c r="AS8" s="66"/>
      <c r="AT8" s="65">
        <f>データ!$S$6</f>
        <v>367.14</v>
      </c>
      <c r="AU8" s="65"/>
      <c r="AV8" s="65"/>
      <c r="AW8" s="65"/>
      <c r="AX8" s="65"/>
      <c r="AY8" s="65"/>
      <c r="AZ8" s="65"/>
      <c r="BA8" s="65"/>
      <c r="BB8" s="65">
        <f>データ!$T$6</f>
        <v>80.17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1.1000000000000001</v>
      </c>
      <c r="Q10" s="65"/>
      <c r="R10" s="65"/>
      <c r="S10" s="65"/>
      <c r="T10" s="65"/>
      <c r="U10" s="65"/>
      <c r="V10" s="65"/>
      <c r="W10" s="66">
        <f>データ!$Q$6</f>
        <v>648</v>
      </c>
      <c r="X10" s="66"/>
      <c r="Y10" s="66"/>
      <c r="Z10" s="66"/>
      <c r="AA10" s="66"/>
      <c r="AB10" s="66"/>
      <c r="AC10" s="66"/>
      <c r="AD10" s="2"/>
      <c r="AE10" s="2"/>
      <c r="AF10" s="2"/>
      <c r="AG10" s="2"/>
      <c r="AH10" s="2"/>
      <c r="AI10" s="2"/>
      <c r="AJ10" s="2"/>
      <c r="AK10" s="2"/>
      <c r="AL10" s="66">
        <f>データ!$U$6</f>
        <v>322</v>
      </c>
      <c r="AM10" s="66"/>
      <c r="AN10" s="66"/>
      <c r="AO10" s="66"/>
      <c r="AP10" s="66"/>
      <c r="AQ10" s="66"/>
      <c r="AR10" s="66"/>
      <c r="AS10" s="66"/>
      <c r="AT10" s="65">
        <f>データ!$V$6</f>
        <v>10.85</v>
      </c>
      <c r="AU10" s="65"/>
      <c r="AV10" s="65"/>
      <c r="AW10" s="65"/>
      <c r="AX10" s="65"/>
      <c r="AY10" s="65"/>
      <c r="AZ10" s="65"/>
      <c r="BA10" s="65"/>
      <c r="BB10" s="65">
        <f>データ!$W$6</f>
        <v>29.68</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110</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111</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112</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43</v>
      </c>
      <c r="O85" s="27" t="str">
        <f>データ!EN6</f>
        <v>【0.54】</v>
      </c>
    </row>
  </sheetData>
  <sheetProtection algorithmName="SHA-512" hashValue="pi0YB53GFlU+LpmbOotPSt2t6zJWbfw4XBQUFbWIBJtMJcpSiRrrs3LZ5ZCEsZI9QxhyRYtjPxQDzauZXhGtew==" saltValue="z8hysLtAgVSV35ewwaKRg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6" t="s">
        <v>53</v>
      </c>
      <c r="I3" s="77"/>
      <c r="J3" s="77"/>
      <c r="K3" s="77"/>
      <c r="L3" s="77"/>
      <c r="M3" s="77"/>
      <c r="N3" s="77"/>
      <c r="O3" s="77"/>
      <c r="P3" s="77"/>
      <c r="Q3" s="77"/>
      <c r="R3" s="77"/>
      <c r="S3" s="77"/>
      <c r="T3" s="77"/>
      <c r="U3" s="77"/>
      <c r="V3" s="77"/>
      <c r="W3" s="78"/>
      <c r="X3" s="82" t="s">
        <v>54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56</v>
      </c>
      <c r="B4" s="31"/>
      <c r="C4" s="31"/>
      <c r="D4" s="31"/>
      <c r="E4" s="31"/>
      <c r="F4" s="31"/>
      <c r="G4" s="31"/>
      <c r="H4" s="79"/>
      <c r="I4" s="80"/>
      <c r="J4" s="80"/>
      <c r="K4" s="80"/>
      <c r="L4" s="80"/>
      <c r="M4" s="80"/>
      <c r="N4" s="80"/>
      <c r="O4" s="80"/>
      <c r="P4" s="80"/>
      <c r="Q4" s="80"/>
      <c r="R4" s="80"/>
      <c r="S4" s="80"/>
      <c r="T4" s="80"/>
      <c r="U4" s="80"/>
      <c r="V4" s="80"/>
      <c r="W4" s="81"/>
      <c r="X4" s="75" t="s">
        <v>57</v>
      </c>
      <c r="Y4" s="75"/>
      <c r="Z4" s="75"/>
      <c r="AA4" s="75"/>
      <c r="AB4" s="75"/>
      <c r="AC4" s="75"/>
      <c r="AD4" s="75"/>
      <c r="AE4" s="75"/>
      <c r="AF4" s="75"/>
      <c r="AG4" s="75"/>
      <c r="AH4" s="75"/>
      <c r="AI4" s="75" t="s">
        <v>58</v>
      </c>
      <c r="AJ4" s="75"/>
      <c r="AK4" s="75"/>
      <c r="AL4" s="75"/>
      <c r="AM4" s="75"/>
      <c r="AN4" s="75"/>
      <c r="AO4" s="75"/>
      <c r="AP4" s="75"/>
      <c r="AQ4" s="75"/>
      <c r="AR4" s="75"/>
      <c r="AS4" s="75"/>
      <c r="AT4" s="75" t="s">
        <v>59</v>
      </c>
      <c r="AU4" s="75"/>
      <c r="AV4" s="75"/>
      <c r="AW4" s="75"/>
      <c r="AX4" s="75"/>
      <c r="AY4" s="75"/>
      <c r="AZ4" s="75"/>
      <c r="BA4" s="75"/>
      <c r="BB4" s="75"/>
      <c r="BC4" s="75"/>
      <c r="BD4" s="75"/>
      <c r="BE4" s="75" t="s">
        <v>60</v>
      </c>
      <c r="BF4" s="75"/>
      <c r="BG4" s="75"/>
      <c r="BH4" s="75"/>
      <c r="BI4" s="75"/>
      <c r="BJ4" s="75"/>
      <c r="BK4" s="75"/>
      <c r="BL4" s="75"/>
      <c r="BM4" s="75"/>
      <c r="BN4" s="75"/>
      <c r="BO4" s="75"/>
      <c r="BP4" s="75" t="s">
        <v>61</v>
      </c>
      <c r="BQ4" s="75"/>
      <c r="BR4" s="75"/>
      <c r="BS4" s="75"/>
      <c r="BT4" s="75"/>
      <c r="BU4" s="75"/>
      <c r="BV4" s="75"/>
      <c r="BW4" s="75"/>
      <c r="BX4" s="75"/>
      <c r="BY4" s="75"/>
      <c r="BZ4" s="75"/>
      <c r="CA4" s="75" t="s">
        <v>62</v>
      </c>
      <c r="CB4" s="75"/>
      <c r="CC4" s="75"/>
      <c r="CD4" s="75"/>
      <c r="CE4" s="75"/>
      <c r="CF4" s="75"/>
      <c r="CG4" s="75"/>
      <c r="CH4" s="75"/>
      <c r="CI4" s="75"/>
      <c r="CJ4" s="75"/>
      <c r="CK4" s="75"/>
      <c r="CL4" s="75" t="s">
        <v>63</v>
      </c>
      <c r="CM4" s="75"/>
      <c r="CN4" s="75"/>
      <c r="CO4" s="75"/>
      <c r="CP4" s="75"/>
      <c r="CQ4" s="75"/>
      <c r="CR4" s="75"/>
      <c r="CS4" s="75"/>
      <c r="CT4" s="75"/>
      <c r="CU4" s="75"/>
      <c r="CV4" s="75"/>
      <c r="CW4" s="75" t="s">
        <v>64</v>
      </c>
      <c r="CX4" s="75"/>
      <c r="CY4" s="75"/>
      <c r="CZ4" s="75"/>
      <c r="DA4" s="75"/>
      <c r="DB4" s="75"/>
      <c r="DC4" s="75"/>
      <c r="DD4" s="75"/>
      <c r="DE4" s="75"/>
      <c r="DF4" s="75"/>
      <c r="DG4" s="75"/>
      <c r="DH4" s="75" t="s">
        <v>65</v>
      </c>
      <c r="DI4" s="75"/>
      <c r="DJ4" s="75"/>
      <c r="DK4" s="75"/>
      <c r="DL4" s="75"/>
      <c r="DM4" s="75"/>
      <c r="DN4" s="75"/>
      <c r="DO4" s="75"/>
      <c r="DP4" s="75"/>
      <c r="DQ4" s="75"/>
      <c r="DR4" s="75"/>
      <c r="DS4" s="75" t="s">
        <v>66</v>
      </c>
      <c r="DT4" s="75"/>
      <c r="DU4" s="75"/>
      <c r="DV4" s="75"/>
      <c r="DW4" s="75"/>
      <c r="DX4" s="75"/>
      <c r="DY4" s="75"/>
      <c r="DZ4" s="75"/>
      <c r="EA4" s="75"/>
      <c r="EB4" s="75"/>
      <c r="EC4" s="75"/>
      <c r="ED4" s="75" t="s">
        <v>67</v>
      </c>
      <c r="EE4" s="75"/>
      <c r="EF4" s="75"/>
      <c r="EG4" s="75"/>
      <c r="EH4" s="75"/>
      <c r="EI4" s="75"/>
      <c r="EJ4" s="75"/>
      <c r="EK4" s="75"/>
      <c r="EL4" s="75"/>
      <c r="EM4" s="75"/>
      <c r="EN4" s="75"/>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2018</v>
      </c>
      <c r="C6" s="34">
        <f t="shared" ref="C6:W6" si="3">C7</f>
        <v>362077</v>
      </c>
      <c r="D6" s="34">
        <f t="shared" si="3"/>
        <v>47</v>
      </c>
      <c r="E6" s="34">
        <f t="shared" si="3"/>
        <v>1</v>
      </c>
      <c r="F6" s="34">
        <f t="shared" si="3"/>
        <v>0</v>
      </c>
      <c r="G6" s="34">
        <f t="shared" si="3"/>
        <v>0</v>
      </c>
      <c r="H6" s="34" t="str">
        <f t="shared" si="3"/>
        <v>徳島県　美馬市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1.1000000000000001</v>
      </c>
      <c r="Q6" s="35">
        <f t="shared" si="3"/>
        <v>648</v>
      </c>
      <c r="R6" s="35">
        <f t="shared" si="3"/>
        <v>29432</v>
      </c>
      <c r="S6" s="35">
        <f t="shared" si="3"/>
        <v>367.14</v>
      </c>
      <c r="T6" s="35">
        <f t="shared" si="3"/>
        <v>80.17</v>
      </c>
      <c r="U6" s="35">
        <f t="shared" si="3"/>
        <v>322</v>
      </c>
      <c r="V6" s="35">
        <f t="shared" si="3"/>
        <v>10.85</v>
      </c>
      <c r="W6" s="35">
        <f t="shared" si="3"/>
        <v>29.68</v>
      </c>
      <c r="X6" s="36">
        <f>IF(X7="",NA(),X7)</f>
        <v>60.04</v>
      </c>
      <c r="Y6" s="36">
        <f t="shared" ref="Y6:AG6" si="4">IF(Y7="",NA(),Y7)</f>
        <v>58.77</v>
      </c>
      <c r="Z6" s="36">
        <f t="shared" si="4"/>
        <v>58.17</v>
      </c>
      <c r="AA6" s="36">
        <f t="shared" si="4"/>
        <v>40.86</v>
      </c>
      <c r="AB6" s="36">
        <f t="shared" si="4"/>
        <v>37.94</v>
      </c>
      <c r="AC6" s="36">
        <f t="shared" si="4"/>
        <v>75.09</v>
      </c>
      <c r="AD6" s="36">
        <f t="shared" si="4"/>
        <v>75.34</v>
      </c>
      <c r="AE6" s="36">
        <f t="shared" si="4"/>
        <v>76.650000000000006</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1321.43</v>
      </c>
      <c r="BF6" s="36">
        <f t="shared" ref="BF6:BN6" si="7">IF(BF7="",NA(),BF7)</f>
        <v>1222.76</v>
      </c>
      <c r="BG6" s="36">
        <f t="shared" si="7"/>
        <v>1404.84</v>
      </c>
      <c r="BH6" s="36">
        <f t="shared" si="7"/>
        <v>6494.62</v>
      </c>
      <c r="BI6" s="36">
        <f t="shared" si="7"/>
        <v>8701.36</v>
      </c>
      <c r="BJ6" s="36">
        <f t="shared" si="7"/>
        <v>1228.58</v>
      </c>
      <c r="BK6" s="36">
        <f t="shared" si="7"/>
        <v>1280.18</v>
      </c>
      <c r="BL6" s="36">
        <f t="shared" si="7"/>
        <v>1346.23</v>
      </c>
      <c r="BM6" s="36">
        <f t="shared" si="7"/>
        <v>1302.33</v>
      </c>
      <c r="BN6" s="36">
        <f t="shared" si="7"/>
        <v>1274.21</v>
      </c>
      <c r="BO6" s="35" t="str">
        <f>IF(BO7="","",IF(BO7="-","【-】","【"&amp;SUBSTITUTE(TEXT(BO7,"#,##0.00"),"-","△")&amp;"】"))</f>
        <v>【1,074.14】</v>
      </c>
      <c r="BP6" s="36">
        <f>IF(BP7="",NA(),BP7)</f>
        <v>45.13</v>
      </c>
      <c r="BQ6" s="36">
        <f t="shared" ref="BQ6:BY6" si="8">IF(BQ7="",NA(),BQ7)</f>
        <v>44.96</v>
      </c>
      <c r="BR6" s="36">
        <f t="shared" si="8"/>
        <v>40.65</v>
      </c>
      <c r="BS6" s="36">
        <f t="shared" si="8"/>
        <v>9.1</v>
      </c>
      <c r="BT6" s="36">
        <f t="shared" si="8"/>
        <v>7.02</v>
      </c>
      <c r="BU6" s="36">
        <f t="shared" si="8"/>
        <v>53.81</v>
      </c>
      <c r="BV6" s="36">
        <f t="shared" si="8"/>
        <v>53.62</v>
      </c>
      <c r="BW6" s="36">
        <f t="shared" si="8"/>
        <v>53.41</v>
      </c>
      <c r="BX6" s="36">
        <f t="shared" si="8"/>
        <v>40.89</v>
      </c>
      <c r="BY6" s="36">
        <f t="shared" si="8"/>
        <v>41.25</v>
      </c>
      <c r="BZ6" s="35" t="str">
        <f>IF(BZ7="","",IF(BZ7="-","【-】","【"&amp;SUBSTITUTE(TEXT(BZ7,"#,##0.00"),"-","△")&amp;"】"))</f>
        <v>【54.36】</v>
      </c>
      <c r="CA6" s="36">
        <f>IF(CA7="",NA(),CA7)</f>
        <v>413.71</v>
      </c>
      <c r="CB6" s="36">
        <f t="shared" ref="CB6:CJ6" si="9">IF(CB7="",NA(),CB7)</f>
        <v>415.71</v>
      </c>
      <c r="CC6" s="36">
        <f t="shared" si="9"/>
        <v>389.86</v>
      </c>
      <c r="CD6" s="36">
        <f t="shared" si="9"/>
        <v>1292.57</v>
      </c>
      <c r="CE6" s="36">
        <f t="shared" si="9"/>
        <v>1565.74</v>
      </c>
      <c r="CF6" s="36">
        <f t="shared" si="9"/>
        <v>284.64999999999998</v>
      </c>
      <c r="CG6" s="36">
        <f t="shared" si="9"/>
        <v>287.7</v>
      </c>
      <c r="CH6" s="36">
        <f t="shared" si="9"/>
        <v>277.39999999999998</v>
      </c>
      <c r="CI6" s="36">
        <f t="shared" si="9"/>
        <v>383.2</v>
      </c>
      <c r="CJ6" s="36">
        <f t="shared" si="9"/>
        <v>383.25</v>
      </c>
      <c r="CK6" s="35" t="str">
        <f>IF(CK7="","",IF(CK7="-","【-】","【"&amp;SUBSTITUTE(TEXT(CK7,"#,##0.00"),"-","△")&amp;"】"))</f>
        <v>【296.40】</v>
      </c>
      <c r="CL6" s="36">
        <f>IF(CL7="",NA(),CL7)</f>
        <v>64.75</v>
      </c>
      <c r="CM6" s="36">
        <f t="shared" ref="CM6:CU6" si="10">IF(CM7="",NA(),CM7)</f>
        <v>68.400000000000006</v>
      </c>
      <c r="CN6" s="36">
        <f t="shared" si="10"/>
        <v>68.790000000000006</v>
      </c>
      <c r="CO6" s="36">
        <f t="shared" si="10"/>
        <v>67.959999999999994</v>
      </c>
      <c r="CP6" s="36">
        <f t="shared" si="10"/>
        <v>76.53</v>
      </c>
      <c r="CQ6" s="36">
        <f t="shared" si="10"/>
        <v>58.96</v>
      </c>
      <c r="CR6" s="36">
        <f t="shared" si="10"/>
        <v>58.1</v>
      </c>
      <c r="CS6" s="36">
        <f t="shared" si="10"/>
        <v>56.19</v>
      </c>
      <c r="CT6" s="36">
        <f t="shared" si="10"/>
        <v>47.95</v>
      </c>
      <c r="CU6" s="36">
        <f t="shared" si="10"/>
        <v>48.26</v>
      </c>
      <c r="CV6" s="35" t="str">
        <f>IF(CV7="","",IF(CV7="-","【-】","【"&amp;SUBSTITUTE(TEXT(CV7,"#,##0.00"),"-","△")&amp;"】"))</f>
        <v>【55.95】</v>
      </c>
      <c r="CW6" s="36">
        <f>IF(CW7="",NA(),CW7)</f>
        <v>66.56</v>
      </c>
      <c r="CX6" s="36">
        <f t="shared" ref="CX6:DF6" si="11">IF(CX7="",NA(),CX7)</f>
        <v>64.22</v>
      </c>
      <c r="CY6" s="36">
        <f t="shared" si="11"/>
        <v>65.760000000000005</v>
      </c>
      <c r="CZ6" s="36">
        <f t="shared" si="11"/>
        <v>54.44</v>
      </c>
      <c r="DA6" s="36">
        <f t="shared" si="11"/>
        <v>37.24</v>
      </c>
      <c r="DB6" s="36">
        <f t="shared" si="11"/>
        <v>76.58</v>
      </c>
      <c r="DC6" s="36">
        <f t="shared" si="11"/>
        <v>76.69</v>
      </c>
      <c r="DD6" s="36">
        <f t="shared" si="11"/>
        <v>77.180000000000007</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6">
        <f t="shared" si="14"/>
        <v>1.44</v>
      </c>
      <c r="EG6" s="36">
        <f t="shared" si="14"/>
        <v>0.44</v>
      </c>
      <c r="EH6" s="35">
        <f t="shared" si="14"/>
        <v>0</v>
      </c>
      <c r="EI6" s="36">
        <f t="shared" si="14"/>
        <v>0.98</v>
      </c>
      <c r="EJ6" s="36">
        <f t="shared" si="14"/>
        <v>0.76</v>
      </c>
      <c r="EK6" s="36">
        <f t="shared" si="14"/>
        <v>0.8</v>
      </c>
      <c r="EL6" s="36">
        <f t="shared" si="14"/>
        <v>0.56999999999999995</v>
      </c>
      <c r="EM6" s="36">
        <f t="shared" si="14"/>
        <v>0.62</v>
      </c>
      <c r="EN6" s="35" t="str">
        <f>IF(EN7="","",IF(EN7="-","【-】","【"&amp;SUBSTITUTE(TEXT(EN7,"#,##0.00"),"-","△")&amp;"】"))</f>
        <v>【0.54】</v>
      </c>
    </row>
    <row r="7" spans="1:144" s="37" customFormat="1" x14ac:dyDescent="0.15">
      <c r="A7" s="29"/>
      <c r="B7" s="38">
        <v>2018</v>
      </c>
      <c r="C7" s="38">
        <v>362077</v>
      </c>
      <c r="D7" s="38">
        <v>47</v>
      </c>
      <c r="E7" s="38">
        <v>1</v>
      </c>
      <c r="F7" s="38">
        <v>0</v>
      </c>
      <c r="G7" s="38">
        <v>0</v>
      </c>
      <c r="H7" s="38" t="s">
        <v>97</v>
      </c>
      <c r="I7" s="38" t="s">
        <v>98</v>
      </c>
      <c r="J7" s="38" t="s">
        <v>99</v>
      </c>
      <c r="K7" s="38" t="s">
        <v>100</v>
      </c>
      <c r="L7" s="38" t="s">
        <v>101</v>
      </c>
      <c r="M7" s="38" t="s">
        <v>102</v>
      </c>
      <c r="N7" s="39" t="s">
        <v>103</v>
      </c>
      <c r="O7" s="39" t="s">
        <v>104</v>
      </c>
      <c r="P7" s="39">
        <v>1.1000000000000001</v>
      </c>
      <c r="Q7" s="39">
        <v>648</v>
      </c>
      <c r="R7" s="39">
        <v>29432</v>
      </c>
      <c r="S7" s="39">
        <v>367.14</v>
      </c>
      <c r="T7" s="39">
        <v>80.17</v>
      </c>
      <c r="U7" s="39">
        <v>322</v>
      </c>
      <c r="V7" s="39">
        <v>10.85</v>
      </c>
      <c r="W7" s="39">
        <v>29.68</v>
      </c>
      <c r="X7" s="39">
        <v>60.04</v>
      </c>
      <c r="Y7" s="39">
        <v>58.77</v>
      </c>
      <c r="Z7" s="39">
        <v>58.17</v>
      </c>
      <c r="AA7" s="39">
        <v>40.86</v>
      </c>
      <c r="AB7" s="39">
        <v>37.94</v>
      </c>
      <c r="AC7" s="39">
        <v>75.09</v>
      </c>
      <c r="AD7" s="39">
        <v>75.34</v>
      </c>
      <c r="AE7" s="39">
        <v>76.650000000000006</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1321.43</v>
      </c>
      <c r="BF7" s="39">
        <v>1222.76</v>
      </c>
      <c r="BG7" s="39">
        <v>1404.84</v>
      </c>
      <c r="BH7" s="39">
        <v>6494.62</v>
      </c>
      <c r="BI7" s="39">
        <v>8701.36</v>
      </c>
      <c r="BJ7" s="39">
        <v>1228.58</v>
      </c>
      <c r="BK7" s="39">
        <v>1280.18</v>
      </c>
      <c r="BL7" s="39">
        <v>1346.23</v>
      </c>
      <c r="BM7" s="39">
        <v>1302.33</v>
      </c>
      <c r="BN7" s="39">
        <v>1274.21</v>
      </c>
      <c r="BO7" s="39">
        <v>1074.1400000000001</v>
      </c>
      <c r="BP7" s="39">
        <v>45.13</v>
      </c>
      <c r="BQ7" s="39">
        <v>44.96</v>
      </c>
      <c r="BR7" s="39">
        <v>40.65</v>
      </c>
      <c r="BS7" s="39">
        <v>9.1</v>
      </c>
      <c r="BT7" s="39">
        <v>7.02</v>
      </c>
      <c r="BU7" s="39">
        <v>53.81</v>
      </c>
      <c r="BV7" s="39">
        <v>53.62</v>
      </c>
      <c r="BW7" s="39">
        <v>53.41</v>
      </c>
      <c r="BX7" s="39">
        <v>40.89</v>
      </c>
      <c r="BY7" s="39">
        <v>41.25</v>
      </c>
      <c r="BZ7" s="39">
        <v>54.36</v>
      </c>
      <c r="CA7" s="39">
        <v>413.71</v>
      </c>
      <c r="CB7" s="39">
        <v>415.71</v>
      </c>
      <c r="CC7" s="39">
        <v>389.86</v>
      </c>
      <c r="CD7" s="39">
        <v>1292.57</v>
      </c>
      <c r="CE7" s="39">
        <v>1565.74</v>
      </c>
      <c r="CF7" s="39">
        <v>284.64999999999998</v>
      </c>
      <c r="CG7" s="39">
        <v>287.7</v>
      </c>
      <c r="CH7" s="39">
        <v>277.39999999999998</v>
      </c>
      <c r="CI7" s="39">
        <v>383.2</v>
      </c>
      <c r="CJ7" s="39">
        <v>383.25</v>
      </c>
      <c r="CK7" s="39">
        <v>296.39999999999998</v>
      </c>
      <c r="CL7" s="39">
        <v>64.75</v>
      </c>
      <c r="CM7" s="39">
        <v>68.400000000000006</v>
      </c>
      <c r="CN7" s="39">
        <v>68.790000000000006</v>
      </c>
      <c r="CO7" s="39">
        <v>67.959999999999994</v>
      </c>
      <c r="CP7" s="39">
        <v>76.53</v>
      </c>
      <c r="CQ7" s="39">
        <v>58.96</v>
      </c>
      <c r="CR7" s="39">
        <v>58.1</v>
      </c>
      <c r="CS7" s="39">
        <v>56.19</v>
      </c>
      <c r="CT7" s="39">
        <v>47.95</v>
      </c>
      <c r="CU7" s="39">
        <v>48.26</v>
      </c>
      <c r="CV7" s="39">
        <v>55.95</v>
      </c>
      <c r="CW7" s="39">
        <v>66.56</v>
      </c>
      <c r="CX7" s="39">
        <v>64.22</v>
      </c>
      <c r="CY7" s="39">
        <v>65.760000000000005</v>
      </c>
      <c r="CZ7" s="39">
        <v>54.44</v>
      </c>
      <c r="DA7" s="39">
        <v>37.24</v>
      </c>
      <c r="DB7" s="39">
        <v>76.58</v>
      </c>
      <c r="DC7" s="39">
        <v>76.69</v>
      </c>
      <c r="DD7" s="39">
        <v>77.180000000000007</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1.44</v>
      </c>
      <c r="EG7" s="39">
        <v>0.44</v>
      </c>
      <c r="EH7" s="39">
        <v>0</v>
      </c>
      <c r="EI7" s="39">
        <v>0.98</v>
      </c>
      <c r="EJ7" s="39">
        <v>0.76</v>
      </c>
      <c r="EK7" s="39">
        <v>0.8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2020-01-22T00:44:33Z</cp:lastPrinted>
  <dcterms:created xsi:type="dcterms:W3CDTF">2019-12-05T04:39:07Z</dcterms:created>
  <dcterms:modified xsi:type="dcterms:W3CDTF">2020-03-09T01:35:11Z</dcterms:modified>
  <cp:category/>
</cp:coreProperties>
</file>